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adingmentor-my.sharepoint.com/personal/colin_aats_au/Documents/Website Results Sheets/"/>
    </mc:Choice>
  </mc:AlternateContent>
  <xr:revisionPtr revIDLastSave="36" documentId="8_{E71C2F20-2678-D542-A2FE-9735C24359B2}" xr6:coauthVersionLast="47" xr6:coauthVersionMax="47" xr10:uidLastSave="{839B5DB7-61E3-5847-A753-80F8EC5FA799}"/>
  <bookViews>
    <workbookView xWindow="380" yWindow="500" windowWidth="28040" windowHeight="16940" xr2:uid="{6D59C3C3-F708-B448-8408-C606EB13062D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" l="1" a="1"/>
  <c r="H20" i="1"/>
  <c r="N20" i="1"/>
  <c r="M20" i="1"/>
  <c r="L20" i="1"/>
  <c r="K20" i="1"/>
  <c r="J20" i="1"/>
  <c r="I20" i="1"/>
  <c r="C20" i="1" a="1"/>
  <c r="C20" i="1"/>
  <c r="G20" i="1"/>
  <c r="F20" i="1"/>
  <c r="E20" i="1"/>
  <c r="D20" i="1"/>
  <c r="H18" i="1"/>
  <c r="N5" i="1"/>
  <c r="N6" i="1"/>
  <c r="N7" i="1"/>
  <c r="N8" i="1"/>
  <c r="N9" i="1"/>
  <c r="N10" i="1"/>
  <c r="N11" i="1"/>
  <c r="N12" i="1"/>
  <c r="N13" i="1"/>
  <c r="N14" i="1"/>
  <c r="N15" i="1"/>
  <c r="N16" i="1"/>
  <c r="N18" i="1"/>
  <c r="M5" i="1"/>
  <c r="M6" i="1"/>
  <c r="M7" i="1"/>
  <c r="M8" i="1"/>
  <c r="M9" i="1"/>
  <c r="M10" i="1"/>
  <c r="M11" i="1"/>
  <c r="M12" i="1"/>
  <c r="M13" i="1"/>
  <c r="M14" i="1"/>
  <c r="M15" i="1"/>
  <c r="M16" i="1"/>
  <c r="M18" i="1"/>
  <c r="L5" i="1"/>
  <c r="L6" i="1"/>
  <c r="L7" i="1"/>
  <c r="L8" i="1"/>
  <c r="L9" i="1"/>
  <c r="L10" i="1"/>
  <c r="L11" i="1"/>
  <c r="L12" i="1"/>
  <c r="L13" i="1"/>
  <c r="L14" i="1"/>
  <c r="L15" i="1"/>
  <c r="L16" i="1"/>
  <c r="L18" i="1"/>
  <c r="K5" i="1"/>
  <c r="K6" i="1"/>
  <c r="K7" i="1"/>
  <c r="K8" i="1"/>
  <c r="K9" i="1"/>
  <c r="K10" i="1"/>
  <c r="K11" i="1"/>
  <c r="K12" i="1"/>
  <c r="K13" i="1"/>
  <c r="K14" i="1"/>
  <c r="K15" i="1"/>
  <c r="K16" i="1"/>
  <c r="K18" i="1"/>
  <c r="J5" i="1"/>
  <c r="J6" i="1"/>
  <c r="J7" i="1"/>
  <c r="J8" i="1"/>
  <c r="J9" i="1"/>
  <c r="J10" i="1"/>
  <c r="J11" i="1"/>
  <c r="J12" i="1"/>
  <c r="J13" i="1"/>
  <c r="J14" i="1"/>
  <c r="J15" i="1"/>
  <c r="J16" i="1"/>
  <c r="J18" i="1"/>
  <c r="I5" i="1"/>
  <c r="I6" i="1"/>
  <c r="I7" i="1"/>
  <c r="I8" i="1"/>
  <c r="I9" i="1"/>
  <c r="I10" i="1"/>
  <c r="I11" i="1"/>
  <c r="I12" i="1"/>
  <c r="I13" i="1"/>
  <c r="I14" i="1"/>
  <c r="I15" i="1"/>
  <c r="I16" i="1"/>
  <c r="I18" i="1"/>
  <c r="C1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<sst xmlns="http://schemas.openxmlformats.org/spreadsheetml/2006/main" count="17" uniqueCount="17">
  <si>
    <t>MONTH</t>
  </si>
  <si>
    <t>TRADES</t>
  </si>
  <si>
    <t>% WINS</t>
  </si>
  <si>
    <t>W/L RATIO</t>
  </si>
  <si>
    <t>EXPECTANCY</t>
  </si>
  <si>
    <t>RESULT in R</t>
  </si>
  <si>
    <t>O.16</t>
  </si>
  <si>
    <t>MAX DD%</t>
  </si>
  <si>
    <t xml:space="preserve">         AATS M15 FX 2022 TRADE SUMMARY</t>
  </si>
  <si>
    <t>RESULT IN R is the profit measured in multiples of what was risked.  This gets around the issue of different sized accounts.</t>
  </si>
  <si>
    <t xml:space="preserve">     Profit for the month in $$$ for different account sizes at start of year.</t>
  </si>
  <si>
    <t>EXPECTANCY is the average win per dollar risked.  So 0.63 means a 63 cent retrun for every dollar risked.</t>
  </si>
  <si>
    <t>W/L RATIO is the average size of the wining trades divided by the average size of the losing trades.</t>
  </si>
  <si>
    <t>MAX DD% is the pertcentage drop from the most recent equity peak.</t>
  </si>
  <si>
    <t>RISK PER TRADE is fixed throughout the year at 1% of the capital at the start of the year.</t>
  </si>
  <si>
    <t>Monthly Average</t>
  </si>
  <si>
    <t>Total for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</si>
</sst>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432FF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6"/>
      <color theme="0"/>
      <name val="Calibri (Body)"/>
    </font>
    <font>
      <b/>
      <sz val="16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432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/>
    </xf>
    <xf numFmtId="6" fontId="2" fillId="0" borderId="0" xfId="0" applyNumberFormat="1" applyFont="1" applyAlignment="1">
      <alignment horizontal="center"/>
    </xf>
    <xf numFmtId="17" fontId="0" fillId="0" borderId="0" xfId="0" applyNumberFormat="1"/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4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164" fontId="0" fillId="2" borderId="0" xfId="1" applyNumberFormat="1" applyFont="1" applyFill="1" applyAlignment="1">
      <alignment horizontal="center"/>
    </xf>
    <xf numFmtId="0" fontId="5" fillId="2" borderId="0" xfId="0" applyFont="1" applyFill="1"/>
    <xf numFmtId="0" fontId="3" fillId="2" borderId="0" xfId="0" applyFont="1" applyFill="1"/>
    <xf numFmtId="0" fontId="6" fillId="0" borderId="0" xfId="0" applyFont="1"/>
    <xf numFmtId="0" fontId="2" fillId="2" borderId="0" xfId="0" applyFont="1" applyFill="1" applyAlignment="1">
      <alignment horizontal="center"/>
    </xf>
    <xf numFmtId="165" fontId="0" fillId="2" borderId="0" xfId="0" applyNumberFormat="1" applyFill="1" applyAlignment="1">
      <alignment horizontal="center"/>
    </xf>
    <xf numFmtId="2" fontId="0" fillId="2" borderId="0" xfId="0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164" fontId="8" fillId="2" borderId="0" xfId="1" applyNumberFormat="1" applyFont="1" applyFill="1" applyAlignment="1">
      <alignment horizontal="center"/>
    </xf>
    <xf numFmtId="164" fontId="3" fillId="2" borderId="0" xfId="1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8" fillId="2" borderId="0" xfId="0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0AA1D-D406-AA49-86CD-189EEC2312D8}">
  <dimension ref="A1:O39"/>
  <sheetViews>
    <sheetView tabSelected="1" workbookViewId="0">
      <selection activeCell="I20" sqref="I20"/>
    </sheetView>
  </sheetViews>
  <sheetFormatPr baseColWidth="10" defaultRowHeight="16" x14ac:dyDescent="0.2"/>
  <cols>
    <col min="2" max="2" width="16" customWidth="1"/>
    <col min="5" max="5" width="11.6640625" bestFit="1" customWidth="1"/>
    <col min="6" max="7" width="11.5" customWidth="1"/>
    <col min="8" max="8" width="11.1640625" customWidth="1"/>
  </cols>
  <sheetData>
    <row r="1" spans="1:15" ht="26" x14ac:dyDescent="0.3">
      <c r="A1" s="13"/>
      <c r="B1" s="14"/>
      <c r="C1" s="14"/>
      <c r="D1" s="14"/>
      <c r="E1" s="13" t="s">
        <v>8</v>
      </c>
      <c r="F1" s="14"/>
      <c r="G1" s="14"/>
      <c r="H1" s="14"/>
      <c r="I1" s="14"/>
      <c r="J1" s="10"/>
      <c r="K1" s="10"/>
      <c r="L1" s="10"/>
      <c r="M1" s="10"/>
      <c r="N1" s="10"/>
      <c r="O1" s="10"/>
    </row>
    <row r="2" spans="1:15" ht="26" x14ac:dyDescent="0.3">
      <c r="A2" s="13"/>
      <c r="B2" s="14"/>
      <c r="C2" s="14"/>
      <c r="D2" s="14"/>
      <c r="E2" s="13"/>
      <c r="F2" s="14"/>
      <c r="G2" s="14"/>
      <c r="H2" s="14"/>
      <c r="I2" s="14"/>
      <c r="J2" s="10"/>
      <c r="K2" s="10"/>
      <c r="L2" s="10"/>
      <c r="M2" s="10"/>
      <c r="N2" s="10"/>
      <c r="O2" s="10"/>
    </row>
    <row r="3" spans="1:15" x14ac:dyDescent="0.2">
      <c r="A3" s="9"/>
      <c r="B3" s="10"/>
      <c r="C3" s="10"/>
      <c r="D3" s="10"/>
      <c r="E3" s="10"/>
      <c r="F3" s="10"/>
      <c r="G3" s="10"/>
      <c r="H3" s="10"/>
      <c r="I3" s="15" t="s">
        <v>10</v>
      </c>
      <c r="J3" s="15"/>
      <c r="K3" s="15"/>
      <c r="L3" s="15"/>
      <c r="M3" s="15"/>
      <c r="N3" s="15"/>
      <c r="O3" s="10"/>
    </row>
    <row r="4" spans="1:15" x14ac:dyDescent="0.2">
      <c r="A4" s="9"/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7</v>
      </c>
      <c r="H4" s="1" t="s">
        <v>5</v>
      </c>
      <c r="I4" s="2">
        <v>500</v>
      </c>
      <c r="J4" s="2">
        <v>1000</v>
      </c>
      <c r="K4" s="2">
        <v>2000</v>
      </c>
      <c r="L4" s="2">
        <v>5000</v>
      </c>
      <c r="M4" s="2">
        <v>10000</v>
      </c>
      <c r="N4" s="2">
        <v>25000</v>
      </c>
      <c r="O4" s="10"/>
    </row>
    <row r="5" spans="1:15" x14ac:dyDescent="0.2">
      <c r="A5" s="9"/>
      <c r="B5" s="3">
        <v>44562</v>
      </c>
      <c r="C5" s="4">
        <v>58</v>
      </c>
      <c r="D5" s="4">
        <v>39.700000000000003</v>
      </c>
      <c r="E5" s="4">
        <v>3.77</v>
      </c>
      <c r="F5" s="4">
        <v>0.63</v>
      </c>
      <c r="G5" s="4">
        <v>4.2300000000000004</v>
      </c>
      <c r="H5" s="4">
        <v>36.53</v>
      </c>
      <c r="I5" s="5">
        <f>SUM(H5*5)</f>
        <v>182.65</v>
      </c>
      <c r="J5" s="5">
        <f>SUM(H5*10)</f>
        <v>365.3</v>
      </c>
      <c r="K5" s="5">
        <f>SUM(H5*20)</f>
        <v>730.6</v>
      </c>
      <c r="L5" s="5">
        <f>SUM(H5*50)</f>
        <v>1826.5</v>
      </c>
      <c r="M5" s="5">
        <f>SUM(H5*100)</f>
        <v>3653</v>
      </c>
      <c r="N5" s="5">
        <f>SUM(H5*250)</f>
        <v>9132.5</v>
      </c>
      <c r="O5" s="10"/>
    </row>
    <row r="6" spans="1:15" x14ac:dyDescent="0.2">
      <c r="A6" s="9"/>
      <c r="B6" s="3">
        <v>44593</v>
      </c>
      <c r="C6" s="4">
        <v>62</v>
      </c>
      <c r="D6" s="4">
        <v>43.5</v>
      </c>
      <c r="E6" s="4">
        <v>2.44</v>
      </c>
      <c r="F6" s="4">
        <v>0.42</v>
      </c>
      <c r="G6" s="4">
        <v>8.84</v>
      </c>
      <c r="H6" s="4">
        <v>26.13</v>
      </c>
      <c r="I6" s="5">
        <f t="shared" ref="I6:I16" si="0">SUM(H6*5)</f>
        <v>130.65</v>
      </c>
      <c r="J6" s="5">
        <f t="shared" ref="J6:J16" si="1">SUM(H6*10)</f>
        <v>261.3</v>
      </c>
      <c r="K6" s="5">
        <f t="shared" ref="K6:K16" si="2">SUM(H6*20)</f>
        <v>522.6</v>
      </c>
      <c r="L6" s="5">
        <f t="shared" ref="L6:L16" si="3">SUM(H6*50)</f>
        <v>1306.5</v>
      </c>
      <c r="M6" s="5">
        <f t="shared" ref="M6:M16" si="4">SUM(H6*100)</f>
        <v>2613</v>
      </c>
      <c r="N6" s="5">
        <f t="shared" ref="N6:N16" si="5">SUM(H6*250)</f>
        <v>6532.5</v>
      </c>
      <c r="O6" s="10"/>
    </row>
    <row r="7" spans="1:15" x14ac:dyDescent="0.2">
      <c r="A7" s="9"/>
      <c r="B7" s="3">
        <v>44621</v>
      </c>
      <c r="C7" s="4">
        <v>68</v>
      </c>
      <c r="D7" s="4">
        <v>45.6</v>
      </c>
      <c r="E7" s="4">
        <v>3.41</v>
      </c>
      <c r="F7" s="4">
        <v>0.73</v>
      </c>
      <c r="G7" s="4">
        <v>4.6500000000000004</v>
      </c>
      <c r="H7" s="4">
        <v>49.9</v>
      </c>
      <c r="I7" s="5">
        <f t="shared" si="0"/>
        <v>249.5</v>
      </c>
      <c r="J7" s="5">
        <f t="shared" si="1"/>
        <v>499</v>
      </c>
      <c r="K7" s="5">
        <f t="shared" si="2"/>
        <v>998</v>
      </c>
      <c r="L7" s="5">
        <f t="shared" si="3"/>
        <v>2495</v>
      </c>
      <c r="M7" s="5">
        <f t="shared" si="4"/>
        <v>4990</v>
      </c>
      <c r="N7" s="5">
        <f t="shared" si="5"/>
        <v>12475</v>
      </c>
      <c r="O7" s="10"/>
    </row>
    <row r="8" spans="1:15" x14ac:dyDescent="0.2">
      <c r="A8" s="9"/>
      <c r="B8" s="3">
        <v>44652</v>
      </c>
      <c r="C8" s="4">
        <v>61</v>
      </c>
      <c r="D8" s="4">
        <v>54.1</v>
      </c>
      <c r="E8" s="4">
        <v>2.5299999999999998</v>
      </c>
      <c r="F8" s="4">
        <v>0.69</v>
      </c>
      <c r="G8" s="4">
        <v>3.73</v>
      </c>
      <c r="H8" s="4">
        <v>42.16</v>
      </c>
      <c r="I8" s="5">
        <f t="shared" si="0"/>
        <v>210.79999999999998</v>
      </c>
      <c r="J8" s="5">
        <f t="shared" si="1"/>
        <v>421.59999999999997</v>
      </c>
      <c r="K8" s="5">
        <f t="shared" si="2"/>
        <v>843.19999999999993</v>
      </c>
      <c r="L8" s="5">
        <f t="shared" si="3"/>
        <v>2108</v>
      </c>
      <c r="M8" s="5">
        <f t="shared" si="4"/>
        <v>4216</v>
      </c>
      <c r="N8" s="5">
        <f t="shared" si="5"/>
        <v>10540</v>
      </c>
      <c r="O8" s="10"/>
    </row>
    <row r="9" spans="1:15" x14ac:dyDescent="0.2">
      <c r="A9" s="9"/>
      <c r="B9" s="3">
        <v>44682</v>
      </c>
      <c r="C9" s="4">
        <v>58</v>
      </c>
      <c r="D9" s="4">
        <v>41.4</v>
      </c>
      <c r="E9" s="7">
        <v>2.8</v>
      </c>
      <c r="F9" s="4">
        <v>0.44</v>
      </c>
      <c r="G9" s="4">
        <v>8.01</v>
      </c>
      <c r="H9" s="4">
        <v>25.52</v>
      </c>
      <c r="I9" s="5">
        <f t="shared" si="0"/>
        <v>127.6</v>
      </c>
      <c r="J9" s="5">
        <f t="shared" si="1"/>
        <v>255.2</v>
      </c>
      <c r="K9" s="5">
        <f t="shared" si="2"/>
        <v>510.4</v>
      </c>
      <c r="L9" s="5">
        <f t="shared" si="3"/>
        <v>1276</v>
      </c>
      <c r="M9" s="5">
        <f t="shared" si="4"/>
        <v>2552</v>
      </c>
      <c r="N9" s="5">
        <f t="shared" si="5"/>
        <v>6380</v>
      </c>
      <c r="O9" s="10"/>
    </row>
    <row r="10" spans="1:15" x14ac:dyDescent="0.2">
      <c r="A10" s="9"/>
      <c r="B10" s="3">
        <v>44713</v>
      </c>
      <c r="C10" s="4">
        <v>82</v>
      </c>
      <c r="D10" s="4">
        <v>30.5</v>
      </c>
      <c r="E10" s="4">
        <v>3.17</v>
      </c>
      <c r="F10" s="4">
        <v>0.22</v>
      </c>
      <c r="G10" s="4">
        <v>11.29</v>
      </c>
      <c r="H10" s="4">
        <v>17.809999999999999</v>
      </c>
      <c r="I10" s="5">
        <f t="shared" si="0"/>
        <v>89.05</v>
      </c>
      <c r="J10" s="5">
        <f t="shared" si="1"/>
        <v>178.1</v>
      </c>
      <c r="K10" s="5">
        <f t="shared" si="2"/>
        <v>356.2</v>
      </c>
      <c r="L10" s="5">
        <f t="shared" si="3"/>
        <v>890.49999999999989</v>
      </c>
      <c r="M10" s="5">
        <f t="shared" si="4"/>
        <v>1780.9999999999998</v>
      </c>
      <c r="N10" s="5">
        <f t="shared" si="5"/>
        <v>4452.5</v>
      </c>
      <c r="O10" s="10"/>
    </row>
    <row r="11" spans="1:15" x14ac:dyDescent="0.2">
      <c r="A11" s="9"/>
      <c r="B11" s="3">
        <v>44743</v>
      </c>
      <c r="C11" s="4">
        <v>70</v>
      </c>
      <c r="D11" s="8">
        <v>40</v>
      </c>
      <c r="E11" s="4">
        <v>2.0499999999999998</v>
      </c>
      <c r="F11" s="4">
        <v>0.19</v>
      </c>
      <c r="G11" s="4">
        <v>15.64</v>
      </c>
      <c r="H11" s="4">
        <v>13.12</v>
      </c>
      <c r="I11" s="5">
        <f t="shared" si="0"/>
        <v>65.599999999999994</v>
      </c>
      <c r="J11" s="5">
        <f t="shared" si="1"/>
        <v>131.19999999999999</v>
      </c>
      <c r="K11" s="5">
        <f t="shared" si="2"/>
        <v>262.39999999999998</v>
      </c>
      <c r="L11" s="5">
        <f t="shared" si="3"/>
        <v>656</v>
      </c>
      <c r="M11" s="5">
        <f t="shared" si="4"/>
        <v>1312</v>
      </c>
      <c r="N11" s="5">
        <f t="shared" si="5"/>
        <v>3280</v>
      </c>
      <c r="O11" s="10"/>
    </row>
    <row r="12" spans="1:15" x14ac:dyDescent="0.2">
      <c r="A12" s="9"/>
      <c r="B12" s="3">
        <v>44774</v>
      </c>
      <c r="C12" s="4">
        <v>61</v>
      </c>
      <c r="D12" s="4">
        <v>45.9</v>
      </c>
      <c r="E12" s="4">
        <v>2.66</v>
      </c>
      <c r="F12" s="7">
        <v>0.6</v>
      </c>
      <c r="G12" s="7">
        <v>7.53</v>
      </c>
      <c r="H12" s="4">
        <v>36.53</v>
      </c>
      <c r="I12" s="5">
        <f t="shared" si="0"/>
        <v>182.65</v>
      </c>
      <c r="J12" s="5">
        <f t="shared" si="1"/>
        <v>365.3</v>
      </c>
      <c r="K12" s="5">
        <f t="shared" si="2"/>
        <v>730.6</v>
      </c>
      <c r="L12" s="5">
        <f t="shared" si="3"/>
        <v>1826.5</v>
      </c>
      <c r="M12" s="5">
        <f t="shared" si="4"/>
        <v>3653</v>
      </c>
      <c r="N12" s="5">
        <f t="shared" si="5"/>
        <v>9132.5</v>
      </c>
      <c r="O12" s="10"/>
    </row>
    <row r="13" spans="1:15" x14ac:dyDescent="0.2">
      <c r="A13" s="9"/>
      <c r="B13" s="3">
        <v>44805</v>
      </c>
      <c r="C13" s="4">
        <v>65</v>
      </c>
      <c r="D13" s="4">
        <v>44.6</v>
      </c>
      <c r="E13" s="4">
        <v>2.33</v>
      </c>
      <c r="F13" s="4">
        <v>0.41</v>
      </c>
      <c r="G13" s="4">
        <v>10.41</v>
      </c>
      <c r="H13" s="4">
        <v>26.62</v>
      </c>
      <c r="I13" s="5">
        <f t="shared" si="0"/>
        <v>133.1</v>
      </c>
      <c r="J13" s="5">
        <f t="shared" si="1"/>
        <v>266.2</v>
      </c>
      <c r="K13" s="5">
        <f t="shared" si="2"/>
        <v>532.4</v>
      </c>
      <c r="L13" s="5">
        <f t="shared" si="3"/>
        <v>1331</v>
      </c>
      <c r="M13" s="5">
        <f t="shared" si="4"/>
        <v>2662</v>
      </c>
      <c r="N13" s="5">
        <f t="shared" si="5"/>
        <v>6655</v>
      </c>
      <c r="O13" s="10"/>
    </row>
    <row r="14" spans="1:15" x14ac:dyDescent="0.2">
      <c r="A14" s="9"/>
      <c r="B14" s="3">
        <v>44835</v>
      </c>
      <c r="C14" s="4">
        <v>74</v>
      </c>
      <c r="D14" s="4">
        <v>37.799999999999997</v>
      </c>
      <c r="E14" s="4">
        <v>2.12</v>
      </c>
      <c r="F14" s="4" t="s">
        <v>6</v>
      </c>
      <c r="G14" s="4">
        <v>4.42</v>
      </c>
      <c r="H14" s="4">
        <v>12.1</v>
      </c>
      <c r="I14" s="5">
        <f t="shared" si="0"/>
        <v>60.5</v>
      </c>
      <c r="J14" s="5">
        <f t="shared" si="1"/>
        <v>121</v>
      </c>
      <c r="K14" s="5">
        <f t="shared" si="2"/>
        <v>242</v>
      </c>
      <c r="L14" s="5">
        <f t="shared" si="3"/>
        <v>605</v>
      </c>
      <c r="M14" s="5">
        <f t="shared" si="4"/>
        <v>1210</v>
      </c>
      <c r="N14" s="5">
        <f t="shared" si="5"/>
        <v>3025</v>
      </c>
      <c r="O14" s="10"/>
    </row>
    <row r="15" spans="1:15" x14ac:dyDescent="0.2">
      <c r="A15" s="9"/>
      <c r="B15" s="3">
        <v>44866</v>
      </c>
      <c r="C15" s="4">
        <v>64</v>
      </c>
      <c r="D15" s="4">
        <v>34.4</v>
      </c>
      <c r="E15" s="4">
        <v>3.34</v>
      </c>
      <c r="F15" s="4">
        <v>0.38</v>
      </c>
      <c r="G15" s="4">
        <v>11.12</v>
      </c>
      <c r="H15" s="4">
        <v>24.42</v>
      </c>
      <c r="I15" s="5">
        <f t="shared" si="0"/>
        <v>122.10000000000001</v>
      </c>
      <c r="J15" s="5">
        <f t="shared" si="1"/>
        <v>244.20000000000002</v>
      </c>
      <c r="K15" s="5">
        <f t="shared" si="2"/>
        <v>488.40000000000003</v>
      </c>
      <c r="L15" s="5">
        <f t="shared" si="3"/>
        <v>1221</v>
      </c>
      <c r="M15" s="5">
        <f t="shared" si="4"/>
        <v>2442</v>
      </c>
      <c r="N15" s="5">
        <f t="shared" si="5"/>
        <v>6105</v>
      </c>
      <c r="O15" s="10"/>
    </row>
    <row r="16" spans="1:15" x14ac:dyDescent="0.2">
      <c r="A16" s="9"/>
      <c r="B16" s="3">
        <v>44896</v>
      </c>
      <c r="C16" s="4">
        <v>66</v>
      </c>
      <c r="D16" s="4">
        <v>40.9</v>
      </c>
      <c r="E16" s="4">
        <v>3.44</v>
      </c>
      <c r="F16" s="4">
        <v>0.68</v>
      </c>
      <c r="G16" s="4">
        <v>7.48</v>
      </c>
      <c r="H16" s="4">
        <v>45.07</v>
      </c>
      <c r="I16" s="5">
        <f t="shared" si="0"/>
        <v>225.35</v>
      </c>
      <c r="J16" s="5">
        <f t="shared" si="1"/>
        <v>450.7</v>
      </c>
      <c r="K16" s="5">
        <f t="shared" si="2"/>
        <v>901.4</v>
      </c>
      <c r="L16" s="5">
        <f t="shared" si="3"/>
        <v>2253.5</v>
      </c>
      <c r="M16" s="5">
        <f t="shared" si="4"/>
        <v>4507</v>
      </c>
      <c r="N16" s="5">
        <f t="shared" si="5"/>
        <v>11267.5</v>
      </c>
      <c r="O16" s="10"/>
    </row>
    <row r="17" spans="1:15" x14ac:dyDescent="0.2">
      <c r="A17" s="9"/>
      <c r="B17" s="10"/>
      <c r="C17" s="11"/>
      <c r="D17" s="11"/>
      <c r="E17" s="11"/>
      <c r="F17" s="11"/>
      <c r="G17" s="11"/>
      <c r="H17" s="11"/>
      <c r="I17" s="12"/>
      <c r="J17" s="12"/>
      <c r="K17" s="12"/>
      <c r="L17" s="12"/>
      <c r="M17" s="12"/>
      <c r="N17" s="12"/>
      <c r="O17" s="10"/>
    </row>
    <row r="18" spans="1:15" x14ac:dyDescent="0.2">
      <c r="A18" s="9"/>
      <c r="B18" s="1" t="s">
        <v>16</v>
      </c>
      <c r="C18" s="4">
        <f>SUM(C5:C17)</f>
        <v>789</v>
      </c>
      <c r="D18" s="8">
        <v>41.2</v>
      </c>
      <c r="E18" s="7">
        <v>2.79</v>
      </c>
      <c r="F18" s="7">
        <v>0.45</v>
      </c>
      <c r="G18" s="7">
        <v>7.83</v>
      </c>
      <c r="H18" s="7">
        <f>SUM(H5:H17)</f>
        <v>355.91</v>
      </c>
      <c r="I18" s="5">
        <f>SUM(I5:I17)</f>
        <v>1779.5499999999997</v>
      </c>
      <c r="J18" s="5">
        <f t="shared" ref="J18:N18" si="6">SUM(J5:J17)</f>
        <v>3559.0999999999995</v>
      </c>
      <c r="K18" s="5">
        <f t="shared" si="6"/>
        <v>7118.1999999999989</v>
      </c>
      <c r="L18" s="5">
        <f t="shared" si="6"/>
        <v>17795.5</v>
      </c>
      <c r="M18" s="5">
        <f t="shared" si="6"/>
        <v>35591</v>
      </c>
      <c r="N18" s="5">
        <f t="shared" si="6"/>
        <v>88977.5</v>
      </c>
      <c r="O18" s="10"/>
    </row>
    <row r="19" spans="1:15" x14ac:dyDescent="0.2">
      <c r="A19" s="9"/>
      <c r="B19" s="16"/>
      <c r="C19" s="11"/>
      <c r="D19" s="17"/>
      <c r="E19" s="18"/>
      <c r="F19" s="18"/>
      <c r="G19" s="18"/>
      <c r="H19" s="18"/>
      <c r="I19" s="12"/>
      <c r="J19" s="12"/>
      <c r="K19" s="12"/>
      <c r="L19" s="12"/>
      <c r="M19" s="12"/>
      <c r="N19" s="12"/>
      <c r="O19" s="10"/>
    </row>
    <row r="20" spans="1:15" x14ac:dyDescent="0.2">
      <c r="A20" s="9"/>
      <c r="B20" s="1" t="s">
        <v>15</v>
      </c>
      <c r="C20" s="19" cm="1">
        <f t="array" ref="C20">SUM(C5:C16/12)</f>
        <v>65.75</v>
      </c>
      <c r="D20" s="8">
        <f>AVERAGE(D7:D18)</f>
        <v>41.490909090909092</v>
      </c>
      <c r="E20" s="7">
        <f>AVERAGE(E7:E18)</f>
        <v>2.7854545454545452</v>
      </c>
      <c r="F20" s="7">
        <f>AVERAGE(F7:F18)</f>
        <v>0.47899999999999998</v>
      </c>
      <c r="G20" s="7">
        <f>AVERAGE(G7:G18)</f>
        <v>8.3736363636363649</v>
      </c>
      <c r="H20" s="8" cm="1">
        <f t="array" ref="H20">SUM(H5:H16/12)</f>
        <v>29.659166666666664</v>
      </c>
      <c r="I20" s="5">
        <f>SUM(I18/12)</f>
        <v>148.29583333333332</v>
      </c>
      <c r="J20" s="5">
        <f t="shared" ref="J20:N20" si="7">SUM(J18/12)</f>
        <v>296.59166666666664</v>
      </c>
      <c r="K20" s="5">
        <f t="shared" si="7"/>
        <v>593.18333333333328</v>
      </c>
      <c r="L20" s="5">
        <f t="shared" si="7"/>
        <v>1482.9583333333333</v>
      </c>
      <c r="M20" s="5">
        <f t="shared" si="7"/>
        <v>2965.9166666666665</v>
      </c>
      <c r="N20" s="5">
        <f t="shared" si="7"/>
        <v>7414.791666666667</v>
      </c>
      <c r="O20" s="10"/>
    </row>
    <row r="21" spans="1:15" x14ac:dyDescent="0.2">
      <c r="A21" s="10"/>
      <c r="B21" s="10"/>
      <c r="C21" s="11"/>
      <c r="D21" s="11"/>
      <c r="E21" s="11"/>
      <c r="F21" s="11"/>
      <c r="G21" s="11"/>
      <c r="H21" s="11"/>
      <c r="I21" s="12"/>
      <c r="J21" s="12"/>
      <c r="K21" s="12"/>
      <c r="L21" s="12"/>
      <c r="M21" s="12"/>
      <c r="N21" s="12"/>
      <c r="O21" s="10"/>
    </row>
    <row r="22" spans="1:15" x14ac:dyDescent="0.2">
      <c r="A22" s="10"/>
      <c r="B22" s="10"/>
      <c r="C22" s="11"/>
      <c r="D22" s="11"/>
      <c r="E22" s="11"/>
      <c r="F22" s="11"/>
      <c r="G22" s="11"/>
      <c r="H22" s="11"/>
      <c r="I22" s="12"/>
      <c r="J22" s="12"/>
      <c r="K22" s="12"/>
      <c r="L22" s="12"/>
      <c r="M22" s="12"/>
      <c r="N22" s="12"/>
      <c r="O22" s="10"/>
    </row>
    <row r="23" spans="1:15" ht="21" x14ac:dyDescent="0.25">
      <c r="A23" s="10"/>
      <c r="B23" s="20" t="s">
        <v>12</v>
      </c>
      <c r="C23" s="21"/>
      <c r="D23" s="21"/>
      <c r="E23" s="21"/>
      <c r="F23" s="21"/>
      <c r="G23" s="21"/>
      <c r="H23" s="21"/>
      <c r="I23" s="22"/>
      <c r="J23" s="23"/>
      <c r="K23" s="23"/>
      <c r="L23" s="23"/>
      <c r="M23" s="23"/>
      <c r="N23" s="23"/>
      <c r="O23" s="10"/>
    </row>
    <row r="24" spans="1:15" ht="21" x14ac:dyDescent="0.25">
      <c r="A24" s="10"/>
      <c r="B24" s="20" t="s">
        <v>11</v>
      </c>
      <c r="C24" s="24"/>
      <c r="D24" s="24"/>
      <c r="E24" s="24"/>
      <c r="F24" s="24"/>
      <c r="G24" s="24"/>
      <c r="H24" s="24"/>
      <c r="I24" s="23"/>
      <c r="J24" s="23"/>
      <c r="K24" s="23"/>
      <c r="L24" s="23"/>
      <c r="M24" s="23"/>
      <c r="N24" s="23"/>
      <c r="O24" s="10"/>
    </row>
    <row r="25" spans="1:15" ht="21" x14ac:dyDescent="0.25">
      <c r="A25" s="10"/>
      <c r="B25" s="25" t="s">
        <v>13</v>
      </c>
      <c r="C25" s="24"/>
      <c r="D25" s="24"/>
      <c r="E25" s="24"/>
      <c r="F25" s="24"/>
      <c r="G25" s="24"/>
      <c r="H25" s="24"/>
      <c r="I25" s="23"/>
      <c r="J25" s="23"/>
      <c r="K25" s="23"/>
      <c r="L25" s="23"/>
      <c r="M25" s="23"/>
      <c r="N25" s="23"/>
      <c r="O25" s="10"/>
    </row>
    <row r="26" spans="1:15" ht="21" x14ac:dyDescent="0.25">
      <c r="A26" s="10"/>
      <c r="B26" s="20" t="s">
        <v>9</v>
      </c>
      <c r="C26" s="24"/>
      <c r="D26" s="24"/>
      <c r="E26" s="24"/>
      <c r="F26" s="24"/>
      <c r="G26" s="24"/>
      <c r="H26" s="24"/>
      <c r="I26" s="23"/>
      <c r="J26" s="23"/>
      <c r="K26" s="23"/>
      <c r="L26" s="23"/>
      <c r="M26" s="23"/>
      <c r="N26" s="23"/>
      <c r="O26" s="10"/>
    </row>
    <row r="27" spans="1:15" ht="21" x14ac:dyDescent="0.25">
      <c r="A27" s="10"/>
      <c r="B27" s="20" t="s">
        <v>14</v>
      </c>
      <c r="C27" s="24"/>
      <c r="D27" s="24"/>
      <c r="E27" s="24"/>
      <c r="F27" s="24"/>
      <c r="G27" s="24"/>
      <c r="H27" s="24"/>
      <c r="I27" s="23"/>
      <c r="J27" s="23"/>
      <c r="K27" s="23"/>
      <c r="L27" s="23"/>
      <c r="M27" s="23"/>
      <c r="N27" s="23"/>
      <c r="O27" s="10"/>
    </row>
    <row r="28" spans="1:15" x14ac:dyDescent="0.2">
      <c r="A28" s="10"/>
      <c r="B28" s="10"/>
      <c r="C28" s="11"/>
      <c r="D28" s="11"/>
      <c r="E28" s="11"/>
      <c r="F28" s="11"/>
      <c r="G28" s="11"/>
      <c r="H28" s="11"/>
      <c r="I28" s="12"/>
      <c r="J28" s="12"/>
      <c r="K28" s="12"/>
      <c r="L28" s="12"/>
      <c r="M28" s="12"/>
      <c r="N28" s="12"/>
      <c r="O28" s="10"/>
    </row>
    <row r="29" spans="1:15" x14ac:dyDescent="0.2">
      <c r="C29" s="4"/>
      <c r="D29" s="4"/>
      <c r="E29" s="4"/>
      <c r="F29" s="4"/>
      <c r="G29" s="4"/>
      <c r="H29" s="4"/>
      <c r="I29" s="5"/>
      <c r="J29" s="5"/>
      <c r="K29" s="5"/>
      <c r="L29" s="5"/>
      <c r="M29" s="5"/>
      <c r="N29" s="5"/>
    </row>
    <row r="30" spans="1:15" x14ac:dyDescent="0.2">
      <c r="C30" s="4"/>
      <c r="D30" s="4"/>
      <c r="E30" s="4"/>
      <c r="F30" s="4"/>
      <c r="G30" s="4"/>
      <c r="H30" s="4"/>
      <c r="I30" s="5"/>
      <c r="J30" s="5"/>
      <c r="K30" s="5"/>
      <c r="L30" s="5"/>
      <c r="M30" s="5"/>
      <c r="N30" s="5"/>
    </row>
    <row r="31" spans="1:15" x14ac:dyDescent="0.2">
      <c r="C31" s="4"/>
      <c r="D31" s="4"/>
      <c r="E31" s="4"/>
      <c r="F31" s="4"/>
      <c r="G31" s="4"/>
      <c r="H31" s="4"/>
      <c r="I31" s="5"/>
      <c r="J31" s="5"/>
      <c r="K31" s="5"/>
      <c r="L31" s="5"/>
      <c r="M31" s="5"/>
      <c r="N31" s="5"/>
    </row>
    <row r="32" spans="1:15" x14ac:dyDescent="0.2">
      <c r="C32" s="4"/>
      <c r="D32" s="4"/>
      <c r="E32" s="4"/>
      <c r="F32" s="4"/>
      <c r="G32" s="4"/>
      <c r="H32" s="4"/>
      <c r="I32" s="5"/>
      <c r="J32" s="5"/>
      <c r="K32" s="5"/>
      <c r="L32" s="5"/>
      <c r="M32" s="5"/>
      <c r="N32" s="5"/>
    </row>
    <row r="33" spans="3:14" x14ac:dyDescent="0.2">
      <c r="C33" s="4"/>
      <c r="D33" s="4"/>
      <c r="E33" s="4"/>
      <c r="F33" s="4"/>
      <c r="G33" s="4"/>
      <c r="H33" s="4"/>
      <c r="I33" s="5"/>
      <c r="J33" s="5"/>
      <c r="K33" s="5"/>
      <c r="L33" s="5"/>
      <c r="M33" s="5"/>
      <c r="N33" s="5"/>
    </row>
    <row r="34" spans="3:14" x14ac:dyDescent="0.2">
      <c r="C34" s="4"/>
      <c r="D34" s="4"/>
      <c r="E34" s="4"/>
      <c r="F34" s="4"/>
      <c r="G34" s="4"/>
      <c r="H34" s="4"/>
      <c r="I34" s="6"/>
      <c r="J34" s="6"/>
      <c r="K34" s="6"/>
      <c r="L34" s="6"/>
      <c r="M34" s="6"/>
      <c r="N34" s="6"/>
    </row>
    <row r="35" spans="3:14" x14ac:dyDescent="0.2"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3:14" x14ac:dyDescent="0.2"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3:14" x14ac:dyDescent="0.2"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3:14" x14ac:dyDescent="0.2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3:14" x14ac:dyDescent="0.2"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Colin Simpson</cp:lastModifiedBy>
  <dcterms:created xsi:type="dcterms:W3CDTF">2023-04-07T10:54:41Z</dcterms:created>
  <dcterms:modified xsi:type="dcterms:W3CDTF">2023-04-08T00:48:18Z</dcterms:modified>
</cp:coreProperties>
</file>